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1655" activeTab="0"/>
  </bookViews>
  <sheets>
    <sheet name="Calculate ENR" sheetId="1" r:id="rId1"/>
    <sheet name="PRINT LAB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Sergio Mariotti</author>
  </authors>
  <commentList>
    <comment ref="E15" authorId="0">
      <text>
        <r>
          <rPr>
            <sz val="11"/>
            <rFont val="Tahoma"/>
            <family val="0"/>
          </rPr>
          <t xml:space="preserve">Tcold. </t>
        </r>
      </text>
    </comment>
    <comment ref="F15" authorId="0">
      <text>
        <r>
          <rPr>
            <sz val="11"/>
            <rFont val="Tahoma"/>
            <family val="0"/>
          </rPr>
          <t>Input Noise Temperature, the actual value</t>
        </r>
      </text>
    </comment>
    <comment ref="H15" authorId="0">
      <text>
        <r>
          <rPr>
            <sz val="11"/>
            <rFont val="Tahoma"/>
            <family val="0"/>
          </rPr>
          <t>Input Noise Temperature, the trusted and wanted value</t>
        </r>
      </text>
    </comment>
    <comment ref="C15" authorId="0">
      <text>
        <r>
          <rPr>
            <sz val="11"/>
            <rFont val="Tahoma"/>
            <family val="0"/>
          </rPr>
          <t>Actual ENR</t>
        </r>
      </text>
    </comment>
    <comment ref="E12" authorId="0">
      <text>
        <r>
          <rPr>
            <sz val="11"/>
            <rFont val="Tahoma"/>
            <family val="0"/>
          </rPr>
          <t>Identify the operator's name</t>
        </r>
      </text>
    </comment>
    <comment ref="B12" authorId="0">
      <text>
        <r>
          <rPr>
            <sz val="11"/>
            <rFont val="Tahoma"/>
            <family val="0"/>
          </rPr>
          <t>date</t>
        </r>
      </text>
    </comment>
  </commentList>
</comments>
</file>

<file path=xl/sharedStrings.xml><?xml version="1.0" encoding="utf-8"?>
<sst xmlns="http://schemas.openxmlformats.org/spreadsheetml/2006/main" count="35" uniqueCount="23">
  <si>
    <t>ENR</t>
  </si>
  <si>
    <t>Actual</t>
  </si>
  <si>
    <t>Frequency</t>
  </si>
  <si>
    <t>Te</t>
  </si>
  <si>
    <t>Y</t>
  </si>
  <si>
    <t>Th</t>
  </si>
  <si>
    <t>Tc</t>
  </si>
  <si>
    <t>Te/Tce</t>
  </si>
  <si>
    <t>Tch</t>
  </si>
  <si>
    <t>ENRc</t>
  </si>
  <si>
    <t>[ GHz ]</t>
  </si>
  <si>
    <t>[ dB ]</t>
  </si>
  <si>
    <t>[ K ]</t>
  </si>
  <si>
    <t>[numbers]</t>
  </si>
  <si>
    <t>Wanted</t>
  </si>
  <si>
    <t>Freq.</t>
  </si>
  <si>
    <t>GHz</t>
  </si>
  <si>
    <t>dB</t>
  </si>
  <si>
    <t>Date</t>
  </si>
  <si>
    <t>Operator Name</t>
  </si>
  <si>
    <t>Sept 2010</t>
  </si>
  <si>
    <t>RESULTS</t>
  </si>
  <si>
    <t>sm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</si>
</sst>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6"/>
      <color indexed="9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sz val="11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2" fontId="2" fillId="4" borderId="4" xfId="0" applyNumberFormat="1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168" fontId="2" fillId="3" borderId="7" xfId="0" applyNumberFormat="1" applyFont="1" applyFill="1" applyBorder="1" applyAlignment="1" applyProtection="1">
      <alignment horizontal="right"/>
      <protection locked="0"/>
    </xf>
    <xf numFmtId="168" fontId="2" fillId="3" borderId="8" xfId="0" applyNumberFormat="1" applyFont="1" applyFill="1" applyBorder="1" applyAlignment="1" applyProtection="1">
      <alignment horizontal="right"/>
      <protection locked="0"/>
    </xf>
    <xf numFmtId="168" fontId="2" fillId="3" borderId="9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" fillId="7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142875</xdr:rowOff>
    </xdr:from>
    <xdr:to>
      <xdr:col>9</xdr:col>
      <xdr:colOff>619125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90500" y="142875"/>
          <a:ext cx="5524500" cy="1228725"/>
        </a:xfrm>
        <a:prstGeom prst="round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This spreadsheet calculates the ENR by comparing  Two Noise Sources trough a Transfer LNA</a:t>
          </a:r>
          <a:r>
            <a:rPr lang="en-US" cap="none" sz="1200" b="1" i="0" u="none" baseline="0"/>
            <a:t>
Edit the green coloured cells.
The user should edit Frequency, Actual ENR, Tcold, Actual Te, and trusted ( wanted) Te.
The file is locked, but isn't password protected.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57150</xdr:rowOff>
    </xdr:from>
    <xdr:to>
      <xdr:col>7</xdr:col>
      <xdr:colOff>476250</xdr:colOff>
      <xdr:row>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81050" y="180975"/>
          <a:ext cx="3238500" cy="847725"/>
        </a:xfrm>
        <a:prstGeom prst="round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This spreadsheet prints ENR label</a:t>
          </a:r>
          <a:r>
            <a:rPr lang="en-US" cap="none" sz="1200" b="1" i="0" u="none" baseline="0"/>
            <a:t>
</a:t>
          </a:r>
          <a:r>
            <a:rPr lang="en-US" cap="none" sz="1000" b="0" i="0" u="none" baseline="0"/>
            <a:t>Then the label may be glued on the Noise Source body</a:t>
          </a:r>
          <a:r>
            <a:rPr lang="en-US" cap="none" sz="1200" b="1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.28515625" style="0" customWidth="1"/>
    <col min="2" max="2" width="10.140625" style="0" customWidth="1"/>
    <col min="3" max="10" width="9.28125" style="0" customWidth="1"/>
    <col min="11" max="11" width="9.421875" style="0" customWidth="1"/>
    <col min="12" max="12" width="1.57421875" style="0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3.5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38.25">
      <c r="A11" s="40"/>
      <c r="B11" s="41" t="s">
        <v>18</v>
      </c>
      <c r="C11" s="40"/>
      <c r="D11" s="40"/>
      <c r="E11" s="42" t="s">
        <v>19</v>
      </c>
      <c r="F11" s="40"/>
      <c r="G11" s="40"/>
      <c r="H11" s="40"/>
      <c r="I11" s="40"/>
      <c r="J11" s="40"/>
      <c r="K11" s="40"/>
      <c r="L11" s="40"/>
    </row>
    <row r="12" spans="1:12" ht="13.5" thickBot="1">
      <c r="A12" s="40"/>
      <c r="B12" s="43" t="s">
        <v>20</v>
      </c>
      <c r="C12" s="40"/>
      <c r="D12" s="40"/>
      <c r="E12" s="43" t="s">
        <v>22</v>
      </c>
      <c r="F12" s="40"/>
      <c r="G12" s="40"/>
      <c r="H12" s="40"/>
      <c r="I12" s="40"/>
      <c r="J12" s="40"/>
      <c r="K12" s="40"/>
      <c r="L12" s="40"/>
    </row>
    <row r="13" spans="1:12" ht="6.75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40"/>
      <c r="B14" s="28"/>
      <c r="C14" s="29" t="s">
        <v>1</v>
      </c>
      <c r="D14" s="30" t="s">
        <v>1</v>
      </c>
      <c r="E14" s="29" t="s">
        <v>1</v>
      </c>
      <c r="F14" s="29" t="s">
        <v>1</v>
      </c>
      <c r="G14" s="30" t="s">
        <v>1</v>
      </c>
      <c r="H14" s="29" t="s">
        <v>14</v>
      </c>
      <c r="I14" s="30"/>
      <c r="J14" s="30"/>
      <c r="K14" s="31" t="s">
        <v>21</v>
      </c>
      <c r="L14" s="40"/>
    </row>
    <row r="15" spans="1:12" ht="12.75">
      <c r="A15" s="40"/>
      <c r="B15" s="32" t="s">
        <v>2</v>
      </c>
      <c r="C15" s="33" t="s">
        <v>0</v>
      </c>
      <c r="D15" s="34" t="s">
        <v>5</v>
      </c>
      <c r="E15" s="33" t="s">
        <v>6</v>
      </c>
      <c r="F15" s="33" t="s">
        <v>3</v>
      </c>
      <c r="G15" s="34" t="s">
        <v>4</v>
      </c>
      <c r="H15" s="33" t="s">
        <v>3</v>
      </c>
      <c r="I15" s="34" t="s">
        <v>7</v>
      </c>
      <c r="J15" s="34" t="s">
        <v>8</v>
      </c>
      <c r="K15" s="35" t="s">
        <v>9</v>
      </c>
      <c r="L15" s="40"/>
    </row>
    <row r="16" spans="1:12" ht="13.5" thickBot="1">
      <c r="A16" s="40"/>
      <c r="B16" s="36" t="s">
        <v>10</v>
      </c>
      <c r="C16" s="37" t="s">
        <v>11</v>
      </c>
      <c r="D16" s="38" t="s">
        <v>12</v>
      </c>
      <c r="E16" s="37" t="s">
        <v>12</v>
      </c>
      <c r="F16" s="37" t="s">
        <v>12</v>
      </c>
      <c r="G16" s="38" t="s">
        <v>13</v>
      </c>
      <c r="H16" s="37" t="s">
        <v>12</v>
      </c>
      <c r="I16" s="38" t="s">
        <v>13</v>
      </c>
      <c r="J16" s="38" t="s">
        <v>12</v>
      </c>
      <c r="K16" s="39" t="s">
        <v>11</v>
      </c>
      <c r="L16" s="40"/>
    </row>
    <row r="17" spans="1:12" ht="9" customHeight="1" thickBot="1">
      <c r="A17" s="40"/>
      <c r="B17" s="14"/>
      <c r="C17" s="15"/>
      <c r="D17" s="16"/>
      <c r="E17" s="15"/>
      <c r="F17" s="15"/>
      <c r="G17" s="16"/>
      <c r="H17" s="15"/>
      <c r="I17" s="16"/>
      <c r="J17" s="16"/>
      <c r="K17" s="17"/>
      <c r="L17" s="40"/>
    </row>
    <row r="18" spans="1:12" ht="15.75">
      <c r="A18" s="40"/>
      <c r="B18" s="11">
        <v>16</v>
      </c>
      <c r="C18" s="4">
        <v>15</v>
      </c>
      <c r="D18" s="1">
        <f>290+290*10^(C18/10)</f>
        <v>9460.605214488303</v>
      </c>
      <c r="E18" s="7">
        <v>302</v>
      </c>
      <c r="F18" s="7">
        <v>180</v>
      </c>
      <c r="G18" s="1">
        <f>(F18+D18)/(F18+E18)</f>
        <v>20.00125563171847</v>
      </c>
      <c r="H18" s="7">
        <v>155</v>
      </c>
      <c r="I18" s="1">
        <f>F18/H18</f>
        <v>1.1612903225806452</v>
      </c>
      <c r="J18" s="1">
        <f>(D18-G18*E18)/I18+G18*E18</f>
        <v>8985.573823695342</v>
      </c>
      <c r="K18" s="8">
        <f>10*LOG((J18-290)/290)</f>
        <v>14.769002486170745</v>
      </c>
      <c r="L18" s="40"/>
    </row>
    <row r="19" spans="1:12" ht="15.75">
      <c r="A19" s="40"/>
      <c r="B19" s="12">
        <f>B18+0.5</f>
        <v>16.5</v>
      </c>
      <c r="C19" s="5">
        <v>15</v>
      </c>
      <c r="D19" s="2">
        <f aca="true" t="shared" si="0" ref="D19:D39">290+290*10^(C19/10)</f>
        <v>9460.605214488303</v>
      </c>
      <c r="E19" s="2">
        <f>$E$18</f>
        <v>302</v>
      </c>
      <c r="F19" s="44">
        <v>175</v>
      </c>
      <c r="G19" s="2">
        <f aca="true" t="shared" si="1" ref="G19:G39">(F19+D19)/(F19+E19)</f>
        <v>20.200430219053047</v>
      </c>
      <c r="H19" s="44">
        <v>155</v>
      </c>
      <c r="I19" s="2">
        <f aca="true" t="shared" si="2" ref="I19:I39">F19/H19</f>
        <v>1.1290322580645162</v>
      </c>
      <c r="J19" s="2">
        <f aca="true" t="shared" si="3" ref="J19:J39">(D19-G19*E19)/I19+G19*E19</f>
        <v>9076.596610107243</v>
      </c>
      <c r="K19" s="9">
        <f aca="true" t="shared" si="4" ref="K19:K39">10*LOG((J19-290)/290)</f>
        <v>14.81422690636608</v>
      </c>
      <c r="L19" s="40"/>
    </row>
    <row r="20" spans="1:12" ht="15.75">
      <c r="A20" s="40"/>
      <c r="B20" s="12">
        <f aca="true" t="shared" si="5" ref="B20:B39">B19+0.5</f>
        <v>17</v>
      </c>
      <c r="C20" s="5">
        <v>15</v>
      </c>
      <c r="D20" s="2">
        <f t="shared" si="0"/>
        <v>9460.605214488303</v>
      </c>
      <c r="E20" s="2">
        <f aca="true" t="shared" si="6" ref="E20:E39">$E$18</f>
        <v>302</v>
      </c>
      <c r="F20" s="44">
        <v>170</v>
      </c>
      <c r="G20" s="2">
        <f t="shared" si="1"/>
        <v>20.403824606966744</v>
      </c>
      <c r="H20" s="44">
        <v>155</v>
      </c>
      <c r="I20" s="2">
        <f t="shared" si="2"/>
        <v>1.096774193548387</v>
      </c>
      <c r="J20" s="2">
        <f t="shared" si="3"/>
        <v>9169.547845383802</v>
      </c>
      <c r="K20" s="9">
        <f t="shared" si="4"/>
        <v>14.859928537744285</v>
      </c>
      <c r="L20" s="40"/>
    </row>
    <row r="21" spans="1:12" ht="15.75">
      <c r="A21" s="40"/>
      <c r="B21" s="12">
        <f t="shared" si="5"/>
        <v>17.5</v>
      </c>
      <c r="C21" s="5">
        <v>15.5</v>
      </c>
      <c r="D21" s="2">
        <f t="shared" si="0"/>
        <v>10579.588287773691</v>
      </c>
      <c r="E21" s="2">
        <f t="shared" si="6"/>
        <v>302</v>
      </c>
      <c r="F21" s="44">
        <v>165</v>
      </c>
      <c r="G21" s="2">
        <f t="shared" si="1"/>
        <v>23.007683699729533</v>
      </c>
      <c r="H21" s="44">
        <v>150</v>
      </c>
      <c r="I21" s="2">
        <f t="shared" si="2"/>
        <v>1.1</v>
      </c>
      <c r="J21" s="2">
        <f t="shared" si="3"/>
        <v>10249.473032277749</v>
      </c>
      <c r="K21" s="9">
        <f t="shared" si="4"/>
        <v>15.358383620881549</v>
      </c>
      <c r="L21" s="40"/>
    </row>
    <row r="22" spans="1:12" ht="15.75">
      <c r="A22" s="40"/>
      <c r="B22" s="12">
        <f t="shared" si="5"/>
        <v>18</v>
      </c>
      <c r="C22" s="5">
        <v>15.5</v>
      </c>
      <c r="D22" s="2">
        <f t="shared" si="0"/>
        <v>10579.588287773691</v>
      </c>
      <c r="E22" s="2">
        <f t="shared" si="6"/>
        <v>302</v>
      </c>
      <c r="F22" s="44">
        <v>160</v>
      </c>
      <c r="G22" s="2">
        <f t="shared" si="1"/>
        <v>23.24586209474825</v>
      </c>
      <c r="H22" s="44">
        <v>150</v>
      </c>
      <c r="I22" s="2">
        <f t="shared" si="2"/>
        <v>1.0666666666666667</v>
      </c>
      <c r="J22" s="2">
        <f t="shared" si="3"/>
        <v>10357.12966682621</v>
      </c>
      <c r="K22" s="9">
        <f t="shared" si="4"/>
        <v>15.405076645561227</v>
      </c>
      <c r="L22" s="40"/>
    </row>
    <row r="23" spans="1:12" ht="15.75">
      <c r="A23" s="40"/>
      <c r="B23" s="12">
        <f t="shared" si="5"/>
        <v>18.5</v>
      </c>
      <c r="C23" s="5">
        <v>16</v>
      </c>
      <c r="D23" s="2">
        <f t="shared" si="0"/>
        <v>11835.107946051428</v>
      </c>
      <c r="E23" s="2">
        <f t="shared" si="6"/>
        <v>302</v>
      </c>
      <c r="F23" s="44">
        <v>155</v>
      </c>
      <c r="G23" s="2">
        <f t="shared" si="1"/>
        <v>26.236560057005313</v>
      </c>
      <c r="H23" s="44">
        <v>145</v>
      </c>
      <c r="I23" s="2">
        <f t="shared" si="2"/>
        <v>1.0689655172413792</v>
      </c>
      <c r="J23" s="2">
        <f t="shared" si="3"/>
        <v>11582.742345481376</v>
      </c>
      <c r="K23" s="9">
        <f t="shared" si="4"/>
        <v>15.904014215183082</v>
      </c>
      <c r="L23" s="40"/>
    </row>
    <row r="24" spans="1:12" ht="15.75">
      <c r="A24" s="40"/>
      <c r="B24" s="12">
        <f t="shared" si="5"/>
        <v>19</v>
      </c>
      <c r="C24" s="5">
        <v>16</v>
      </c>
      <c r="D24" s="2">
        <f t="shared" si="0"/>
        <v>11835.107946051428</v>
      </c>
      <c r="E24" s="2">
        <f t="shared" si="6"/>
        <v>302</v>
      </c>
      <c r="F24" s="44">
        <v>150</v>
      </c>
      <c r="G24" s="2">
        <f t="shared" si="1"/>
        <v>26.51572554436157</v>
      </c>
      <c r="H24" s="44">
        <v>145</v>
      </c>
      <c r="I24" s="2">
        <f t="shared" si="2"/>
        <v>1.0344827586206897</v>
      </c>
      <c r="J24" s="2">
        <f t="shared" si="3"/>
        <v>11707.52931832962</v>
      </c>
      <c r="K24" s="9">
        <f t="shared" si="4"/>
        <v>15.951741375780173</v>
      </c>
      <c r="L24" s="40"/>
    </row>
    <row r="25" spans="1:12" ht="15.75">
      <c r="A25" s="40"/>
      <c r="B25" s="12">
        <f t="shared" si="5"/>
        <v>19.5</v>
      </c>
      <c r="C25" s="5">
        <v>16</v>
      </c>
      <c r="D25" s="2">
        <f t="shared" si="0"/>
        <v>11835.107946051428</v>
      </c>
      <c r="E25" s="2">
        <f t="shared" si="6"/>
        <v>302</v>
      </c>
      <c r="F25" s="44">
        <v>145</v>
      </c>
      <c r="G25" s="2">
        <f t="shared" si="1"/>
        <v>26.801136344634067</v>
      </c>
      <c r="H25" s="44">
        <v>145</v>
      </c>
      <c r="I25" s="2">
        <f t="shared" si="2"/>
        <v>1</v>
      </c>
      <c r="J25" s="2">
        <f t="shared" si="3"/>
        <v>11835.107946051428</v>
      </c>
      <c r="K25" s="9">
        <f t="shared" si="4"/>
        <v>16.000000000000004</v>
      </c>
      <c r="L25" s="40"/>
    </row>
    <row r="26" spans="1:12" ht="15.75">
      <c r="A26" s="40"/>
      <c r="B26" s="12">
        <f t="shared" si="5"/>
        <v>20</v>
      </c>
      <c r="C26" s="5">
        <v>15.5</v>
      </c>
      <c r="D26" s="2">
        <f t="shared" si="0"/>
        <v>10579.588287773691</v>
      </c>
      <c r="E26" s="2">
        <f t="shared" si="6"/>
        <v>302</v>
      </c>
      <c r="F26" s="44">
        <v>145</v>
      </c>
      <c r="G26" s="2">
        <f t="shared" si="1"/>
        <v>23.992367534169333</v>
      </c>
      <c r="H26" s="44">
        <v>145</v>
      </c>
      <c r="I26" s="2">
        <f t="shared" si="2"/>
        <v>1</v>
      </c>
      <c r="J26" s="2">
        <f t="shared" si="3"/>
        <v>10579.588287773691</v>
      </c>
      <c r="K26" s="9">
        <f t="shared" si="4"/>
        <v>15.5</v>
      </c>
      <c r="L26" s="40"/>
    </row>
    <row r="27" spans="1:12" ht="15.75">
      <c r="A27" s="40"/>
      <c r="B27" s="12">
        <f t="shared" si="5"/>
        <v>20.5</v>
      </c>
      <c r="C27" s="5">
        <v>15.5</v>
      </c>
      <c r="D27" s="2">
        <f t="shared" si="0"/>
        <v>10579.588287773691</v>
      </c>
      <c r="E27" s="2">
        <f t="shared" si="6"/>
        <v>302</v>
      </c>
      <c r="F27" s="44">
        <v>145</v>
      </c>
      <c r="G27" s="2">
        <f t="shared" si="1"/>
        <v>23.992367534169333</v>
      </c>
      <c r="H27" s="44">
        <v>145</v>
      </c>
      <c r="I27" s="2">
        <f t="shared" si="2"/>
        <v>1</v>
      </c>
      <c r="J27" s="2">
        <f t="shared" si="3"/>
        <v>10579.588287773691</v>
      </c>
      <c r="K27" s="9">
        <f t="shared" si="4"/>
        <v>15.5</v>
      </c>
      <c r="L27" s="40"/>
    </row>
    <row r="28" spans="1:12" ht="15.75">
      <c r="A28" s="40"/>
      <c r="B28" s="12">
        <f t="shared" si="5"/>
        <v>21</v>
      </c>
      <c r="C28" s="5">
        <v>15</v>
      </c>
      <c r="D28" s="2">
        <f t="shared" si="0"/>
        <v>9460.605214488303</v>
      </c>
      <c r="E28" s="2">
        <f t="shared" si="6"/>
        <v>302</v>
      </c>
      <c r="F28" s="44">
        <v>140</v>
      </c>
      <c r="G28" s="2">
        <f t="shared" si="1"/>
        <v>21.720826277122857</v>
      </c>
      <c r="H28" s="44">
        <v>140</v>
      </c>
      <c r="I28" s="2">
        <f t="shared" si="2"/>
        <v>1</v>
      </c>
      <c r="J28" s="2">
        <f t="shared" si="3"/>
        <v>9460.605214488303</v>
      </c>
      <c r="K28" s="9">
        <f t="shared" si="4"/>
        <v>15.000000000000002</v>
      </c>
      <c r="L28" s="40"/>
    </row>
    <row r="29" spans="1:12" ht="15.75">
      <c r="A29" s="40"/>
      <c r="B29" s="12">
        <f t="shared" si="5"/>
        <v>21.5</v>
      </c>
      <c r="C29" s="5">
        <v>15</v>
      </c>
      <c r="D29" s="2">
        <f t="shared" si="0"/>
        <v>9460.605214488303</v>
      </c>
      <c r="E29" s="2">
        <f t="shared" si="6"/>
        <v>302</v>
      </c>
      <c r="F29" s="44">
        <v>140</v>
      </c>
      <c r="G29" s="2">
        <f t="shared" si="1"/>
        <v>21.720826277122857</v>
      </c>
      <c r="H29" s="44">
        <v>140</v>
      </c>
      <c r="I29" s="2">
        <f t="shared" si="2"/>
        <v>1</v>
      </c>
      <c r="J29" s="2">
        <f t="shared" si="3"/>
        <v>9460.605214488303</v>
      </c>
      <c r="K29" s="9">
        <f t="shared" si="4"/>
        <v>15.000000000000002</v>
      </c>
      <c r="L29" s="40"/>
    </row>
    <row r="30" spans="1:12" ht="15.75">
      <c r="A30" s="40"/>
      <c r="B30" s="12">
        <f t="shared" si="5"/>
        <v>22</v>
      </c>
      <c r="C30" s="5">
        <v>14.5</v>
      </c>
      <c r="D30" s="2">
        <f t="shared" si="0"/>
        <v>8463.31050066692</v>
      </c>
      <c r="E30" s="2">
        <f t="shared" si="6"/>
        <v>302</v>
      </c>
      <c r="F30" s="44">
        <v>145</v>
      </c>
      <c r="G30" s="2">
        <f t="shared" si="1"/>
        <v>19.25796532587678</v>
      </c>
      <c r="H30" s="44">
        <v>140</v>
      </c>
      <c r="I30" s="2">
        <f t="shared" si="2"/>
        <v>1.0357142857142858</v>
      </c>
      <c r="J30" s="2">
        <f t="shared" si="3"/>
        <v>8372.020674037536</v>
      </c>
      <c r="K30" s="9">
        <f t="shared" si="4"/>
        <v>14.451219591466655</v>
      </c>
      <c r="L30" s="40"/>
    </row>
    <row r="31" spans="1:12" ht="15.75">
      <c r="A31" s="40"/>
      <c r="B31" s="12">
        <f t="shared" si="5"/>
        <v>22.5</v>
      </c>
      <c r="C31" s="5">
        <v>14.5</v>
      </c>
      <c r="D31" s="2">
        <f t="shared" si="0"/>
        <v>8463.31050066692</v>
      </c>
      <c r="E31" s="2">
        <f t="shared" si="6"/>
        <v>302</v>
      </c>
      <c r="F31" s="44">
        <v>145</v>
      </c>
      <c r="G31" s="2">
        <f t="shared" si="1"/>
        <v>19.25796532587678</v>
      </c>
      <c r="H31" s="44">
        <v>140</v>
      </c>
      <c r="I31" s="2">
        <f t="shared" si="2"/>
        <v>1.0357142857142858</v>
      </c>
      <c r="J31" s="2">
        <f t="shared" si="3"/>
        <v>8372.020674037536</v>
      </c>
      <c r="K31" s="9">
        <f t="shared" si="4"/>
        <v>14.451219591466655</v>
      </c>
      <c r="L31" s="40"/>
    </row>
    <row r="32" spans="1:12" ht="15.75">
      <c r="A32" s="40"/>
      <c r="B32" s="12">
        <f t="shared" si="5"/>
        <v>23</v>
      </c>
      <c r="C32" s="5">
        <v>14.5</v>
      </c>
      <c r="D32" s="2">
        <f t="shared" si="0"/>
        <v>8463.31050066692</v>
      </c>
      <c r="E32" s="2">
        <f t="shared" si="6"/>
        <v>302</v>
      </c>
      <c r="F32" s="44">
        <v>150</v>
      </c>
      <c r="G32" s="2">
        <f t="shared" si="1"/>
        <v>19.055996682891415</v>
      </c>
      <c r="H32" s="44">
        <v>145</v>
      </c>
      <c r="I32" s="2">
        <f t="shared" si="2"/>
        <v>1.0344827586206897</v>
      </c>
      <c r="J32" s="2">
        <f t="shared" si="3"/>
        <v>8373.030517252462</v>
      </c>
      <c r="K32" s="9">
        <f t="shared" si="4"/>
        <v>14.451762205691889</v>
      </c>
      <c r="L32" s="40"/>
    </row>
    <row r="33" spans="1:12" ht="15.75">
      <c r="A33" s="40"/>
      <c r="B33" s="12">
        <f t="shared" si="5"/>
        <v>23.5</v>
      </c>
      <c r="C33" s="5">
        <v>14</v>
      </c>
      <c r="D33" s="2">
        <f t="shared" si="0"/>
        <v>7574.470651377782</v>
      </c>
      <c r="E33" s="2">
        <f t="shared" si="6"/>
        <v>302</v>
      </c>
      <c r="F33" s="44">
        <v>155</v>
      </c>
      <c r="G33" s="2">
        <f t="shared" si="1"/>
        <v>16.913502519426217</v>
      </c>
      <c r="H33" s="44">
        <v>145</v>
      </c>
      <c r="I33" s="2">
        <f t="shared" si="2"/>
        <v>1.0689655172413792</v>
      </c>
      <c r="J33" s="2">
        <f t="shared" si="3"/>
        <v>7415.33562618352</v>
      </c>
      <c r="K33" s="9">
        <f t="shared" si="4"/>
        <v>13.90407327927772</v>
      </c>
      <c r="L33" s="40"/>
    </row>
    <row r="34" spans="1:12" ht="15.75">
      <c r="A34" s="40"/>
      <c r="B34" s="12">
        <f t="shared" si="5"/>
        <v>24</v>
      </c>
      <c r="C34" s="5">
        <v>14</v>
      </c>
      <c r="D34" s="2">
        <f t="shared" si="0"/>
        <v>7574.470651377782</v>
      </c>
      <c r="E34" s="2">
        <f t="shared" si="6"/>
        <v>302</v>
      </c>
      <c r="F34" s="44">
        <v>160</v>
      </c>
      <c r="G34" s="2">
        <f t="shared" si="1"/>
        <v>16.741278466185676</v>
      </c>
      <c r="H34" s="44">
        <v>145</v>
      </c>
      <c r="I34" s="2">
        <f t="shared" si="2"/>
        <v>1.103448275862069</v>
      </c>
      <c r="J34" s="2">
        <f t="shared" si="3"/>
        <v>7338.351474384997</v>
      </c>
      <c r="K34" s="9">
        <f t="shared" si="4"/>
        <v>13.856895546531625</v>
      </c>
      <c r="L34" s="40"/>
    </row>
    <row r="35" spans="1:12" ht="15.75">
      <c r="A35" s="40"/>
      <c r="B35" s="12">
        <f t="shared" si="5"/>
        <v>24.5</v>
      </c>
      <c r="C35" s="5">
        <v>14</v>
      </c>
      <c r="D35" s="2">
        <f t="shared" si="0"/>
        <v>7574.470651377782</v>
      </c>
      <c r="E35" s="2">
        <f t="shared" si="6"/>
        <v>302</v>
      </c>
      <c r="F35" s="44">
        <v>165</v>
      </c>
      <c r="G35" s="2">
        <f t="shared" si="1"/>
        <v>16.57274229417084</v>
      </c>
      <c r="H35" s="44">
        <v>145</v>
      </c>
      <c r="I35" s="2">
        <f t="shared" si="2"/>
        <v>1.1379310344827587</v>
      </c>
      <c r="J35" s="2">
        <f t="shared" si="3"/>
        <v>7263.015805494365</v>
      </c>
      <c r="K35" s="9">
        <f t="shared" si="4"/>
        <v>13.810226517073973</v>
      </c>
      <c r="L35" s="40"/>
    </row>
    <row r="36" spans="1:12" ht="15.75">
      <c r="A36" s="40"/>
      <c r="B36" s="12">
        <f t="shared" si="5"/>
        <v>25</v>
      </c>
      <c r="C36" s="5">
        <v>13.5</v>
      </c>
      <c r="D36" s="2">
        <f t="shared" si="0"/>
        <v>6782.291301848187</v>
      </c>
      <c r="E36" s="2">
        <f t="shared" si="6"/>
        <v>302</v>
      </c>
      <c r="F36" s="44">
        <v>170</v>
      </c>
      <c r="G36" s="2">
        <f t="shared" si="1"/>
        <v>14.729430724254634</v>
      </c>
      <c r="H36" s="44">
        <v>150</v>
      </c>
      <c r="I36" s="2">
        <f t="shared" si="2"/>
        <v>1.1333333333333333</v>
      </c>
      <c r="J36" s="2">
        <f t="shared" si="3"/>
        <v>6507.702687363095</v>
      </c>
      <c r="K36" s="9">
        <f t="shared" si="4"/>
        <v>13.312319535932504</v>
      </c>
      <c r="L36" s="40"/>
    </row>
    <row r="37" spans="1:12" ht="15.75">
      <c r="A37" s="40"/>
      <c r="B37" s="12">
        <f t="shared" si="5"/>
        <v>25.5</v>
      </c>
      <c r="C37" s="5">
        <v>13.5</v>
      </c>
      <c r="D37" s="2">
        <f t="shared" si="0"/>
        <v>6782.291301848187</v>
      </c>
      <c r="E37" s="2">
        <f t="shared" si="6"/>
        <v>302</v>
      </c>
      <c r="F37" s="44">
        <v>180</v>
      </c>
      <c r="G37" s="2">
        <f t="shared" si="1"/>
        <v>14.444587763170512</v>
      </c>
      <c r="H37" s="44">
        <v>150</v>
      </c>
      <c r="I37" s="2">
        <f t="shared" si="2"/>
        <v>1.2</v>
      </c>
      <c r="J37" s="2">
        <f t="shared" si="3"/>
        <v>6378.953668953071</v>
      </c>
      <c r="K37" s="9">
        <f t="shared" si="4"/>
        <v>13.221446716072707</v>
      </c>
      <c r="L37" s="40"/>
    </row>
    <row r="38" spans="1:12" ht="15.75">
      <c r="A38" s="40"/>
      <c r="B38" s="12">
        <f t="shared" si="5"/>
        <v>26</v>
      </c>
      <c r="C38" s="5">
        <v>13</v>
      </c>
      <c r="D38" s="2">
        <f t="shared" si="0"/>
        <v>6076.260713409753</v>
      </c>
      <c r="E38" s="2">
        <f t="shared" si="6"/>
        <v>302</v>
      </c>
      <c r="F38" s="44">
        <v>190</v>
      </c>
      <c r="G38" s="2">
        <f t="shared" si="1"/>
        <v>12.736302263027953</v>
      </c>
      <c r="H38" s="44">
        <v>150</v>
      </c>
      <c r="I38" s="2">
        <f t="shared" si="2"/>
        <v>1.2666666666666666</v>
      </c>
      <c r="J38" s="2">
        <f t="shared" si="3"/>
        <v>5606.808622888635</v>
      </c>
      <c r="K38" s="9">
        <f t="shared" si="4"/>
        <v>12.632530303822634</v>
      </c>
      <c r="L38" s="40"/>
    </row>
    <row r="39" spans="1:12" ht="16.5" thickBot="1">
      <c r="A39" s="40"/>
      <c r="B39" s="13">
        <f t="shared" si="5"/>
        <v>26.5</v>
      </c>
      <c r="C39" s="6">
        <v>12.5</v>
      </c>
      <c r="D39" s="3">
        <f t="shared" si="0"/>
        <v>5447.010289112878</v>
      </c>
      <c r="E39" s="3">
        <f t="shared" si="6"/>
        <v>302</v>
      </c>
      <c r="F39" s="45">
        <v>200</v>
      </c>
      <c r="G39" s="3">
        <f t="shared" si="1"/>
        <v>11.249024480304538</v>
      </c>
      <c r="H39" s="45">
        <v>155</v>
      </c>
      <c r="I39" s="3">
        <f t="shared" si="2"/>
        <v>1.2903225806451613</v>
      </c>
      <c r="J39" s="3">
        <f t="shared" si="3"/>
        <v>4985.804187499174</v>
      </c>
      <c r="K39" s="10">
        <f t="shared" si="4"/>
        <v>12.09311980872621</v>
      </c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</sheetData>
  <sheetProtection sheet="1" objects="1" scenarios="1"/>
  <printOptions/>
  <pageMargins left="0.41" right="0.39" top="0.55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200" zoomScaleNormal="200" workbookViewId="0" topLeftCell="A1">
      <selection activeCell="F10" sqref="F10"/>
    </sheetView>
  </sheetViews>
  <sheetFormatPr defaultColWidth="9.140625" defaultRowHeight="12.75"/>
  <cols>
    <col min="1" max="2" width="3.7109375" style="0" customWidth="1"/>
  </cols>
  <sheetData>
    <row r="1" spans="1:2" ht="9.75" customHeight="1">
      <c r="A1" s="46" t="str">
        <f>'Calculate ENR'!B12</f>
        <v>Sept 2010</v>
      </c>
      <c r="B1" s="47"/>
    </row>
    <row r="2" spans="1:2" ht="9.75" customHeight="1" thickBot="1">
      <c r="A2" s="48" t="str">
        <f>'Calculate ENR'!E12</f>
        <v>sm</v>
      </c>
      <c r="B2" s="49"/>
    </row>
    <row r="3" spans="1:2" ht="9.75" customHeight="1">
      <c r="A3" s="26" t="s">
        <v>15</v>
      </c>
      <c r="B3" s="24" t="s">
        <v>0</v>
      </c>
    </row>
    <row r="4" spans="1:2" ht="9.75" customHeight="1" thickBot="1">
      <c r="A4" s="27" t="s">
        <v>16</v>
      </c>
      <c r="B4" s="25" t="s">
        <v>17</v>
      </c>
    </row>
    <row r="5" spans="1:2" ht="9.75" customHeight="1">
      <c r="A5" s="18">
        <f>'Calculate ENR'!B18</f>
        <v>16</v>
      </c>
      <c r="B5" s="19">
        <f>'Calculate ENR'!K18</f>
        <v>14.769002486170745</v>
      </c>
    </row>
    <row r="6" spans="1:2" ht="9.75" customHeight="1">
      <c r="A6" s="20">
        <f>'Calculate ENR'!B19</f>
        <v>16.5</v>
      </c>
      <c r="B6" s="21">
        <f>'Calculate ENR'!K19</f>
        <v>14.81422690636608</v>
      </c>
    </row>
    <row r="7" spans="1:2" ht="9.75" customHeight="1">
      <c r="A7" s="20">
        <f>'Calculate ENR'!B20</f>
        <v>17</v>
      </c>
      <c r="B7" s="21">
        <f>'Calculate ENR'!K20</f>
        <v>14.859928537744285</v>
      </c>
    </row>
    <row r="8" spans="1:2" ht="9.75" customHeight="1">
      <c r="A8" s="20">
        <f>'Calculate ENR'!B21</f>
        <v>17.5</v>
      </c>
      <c r="B8" s="21">
        <f>'Calculate ENR'!K21</f>
        <v>15.358383620881549</v>
      </c>
    </row>
    <row r="9" spans="1:2" ht="9.75" customHeight="1">
      <c r="A9" s="20">
        <f>'Calculate ENR'!B22</f>
        <v>18</v>
      </c>
      <c r="B9" s="21">
        <f>'Calculate ENR'!K22</f>
        <v>15.405076645561227</v>
      </c>
    </row>
    <row r="10" spans="1:2" ht="9.75" customHeight="1">
      <c r="A10" s="20">
        <f>'Calculate ENR'!B23</f>
        <v>18.5</v>
      </c>
      <c r="B10" s="21">
        <f>'Calculate ENR'!K23</f>
        <v>15.904014215183082</v>
      </c>
    </row>
    <row r="11" spans="1:2" ht="9.75" customHeight="1">
      <c r="A11" s="20">
        <f>'Calculate ENR'!B24</f>
        <v>19</v>
      </c>
      <c r="B11" s="21">
        <f>'Calculate ENR'!K24</f>
        <v>15.951741375780173</v>
      </c>
    </row>
    <row r="12" spans="1:2" ht="9.75" customHeight="1">
      <c r="A12" s="20">
        <f>'Calculate ENR'!B25</f>
        <v>19.5</v>
      </c>
      <c r="B12" s="21">
        <f>'Calculate ENR'!K25</f>
        <v>16.000000000000004</v>
      </c>
    </row>
    <row r="13" spans="1:2" ht="9.75" customHeight="1">
      <c r="A13" s="20">
        <f>'Calculate ENR'!B26</f>
        <v>20</v>
      </c>
      <c r="B13" s="21">
        <f>'Calculate ENR'!K26</f>
        <v>15.5</v>
      </c>
    </row>
    <row r="14" spans="1:2" ht="9.75" customHeight="1">
      <c r="A14" s="20">
        <f>'Calculate ENR'!B27</f>
        <v>20.5</v>
      </c>
      <c r="B14" s="21">
        <f>'Calculate ENR'!K27</f>
        <v>15.5</v>
      </c>
    </row>
    <row r="15" spans="1:2" ht="9.75" customHeight="1">
      <c r="A15" s="20">
        <f>'Calculate ENR'!B28</f>
        <v>21</v>
      </c>
      <c r="B15" s="21">
        <f>'Calculate ENR'!K28</f>
        <v>15.000000000000002</v>
      </c>
    </row>
    <row r="16" spans="1:2" ht="9.75" customHeight="1">
      <c r="A16" s="20">
        <f>'Calculate ENR'!B29</f>
        <v>21.5</v>
      </c>
      <c r="B16" s="21">
        <f>'Calculate ENR'!K29</f>
        <v>15.000000000000002</v>
      </c>
    </row>
    <row r="17" spans="1:2" ht="9.75" customHeight="1">
      <c r="A17" s="20">
        <f>'Calculate ENR'!B30</f>
        <v>22</v>
      </c>
      <c r="B17" s="21">
        <f>'Calculate ENR'!K30</f>
        <v>14.451219591466655</v>
      </c>
    </row>
    <row r="18" spans="1:2" ht="9.75" customHeight="1">
      <c r="A18" s="20">
        <f>'Calculate ENR'!B31</f>
        <v>22.5</v>
      </c>
      <c r="B18" s="21">
        <f>'Calculate ENR'!K31</f>
        <v>14.451219591466655</v>
      </c>
    </row>
    <row r="19" spans="1:2" ht="9.75" customHeight="1">
      <c r="A19" s="20">
        <f>'Calculate ENR'!B32</f>
        <v>23</v>
      </c>
      <c r="B19" s="21">
        <f>'Calculate ENR'!K32</f>
        <v>14.451762205691889</v>
      </c>
    </row>
    <row r="20" spans="1:2" ht="9.75" customHeight="1">
      <c r="A20" s="20">
        <f>'Calculate ENR'!B33</f>
        <v>23.5</v>
      </c>
      <c r="B20" s="21">
        <f>'Calculate ENR'!K33</f>
        <v>13.90407327927772</v>
      </c>
    </row>
    <row r="21" spans="1:2" ht="9.75" customHeight="1">
      <c r="A21" s="20">
        <f>'Calculate ENR'!B34</f>
        <v>24</v>
      </c>
      <c r="B21" s="21">
        <f>'Calculate ENR'!K34</f>
        <v>13.856895546531625</v>
      </c>
    </row>
    <row r="22" spans="1:2" ht="9.75" customHeight="1">
      <c r="A22" s="20">
        <f>'Calculate ENR'!B35</f>
        <v>24.5</v>
      </c>
      <c r="B22" s="21">
        <f>'Calculate ENR'!K35</f>
        <v>13.810226517073973</v>
      </c>
    </row>
    <row r="23" spans="1:2" ht="9.75" customHeight="1">
      <c r="A23" s="20">
        <f>'Calculate ENR'!B36</f>
        <v>25</v>
      </c>
      <c r="B23" s="21">
        <f>'Calculate ENR'!K36</f>
        <v>13.312319535932504</v>
      </c>
    </row>
    <row r="24" spans="1:2" ht="9.75" customHeight="1">
      <c r="A24" s="20">
        <f>'Calculate ENR'!B37</f>
        <v>25.5</v>
      </c>
      <c r="B24" s="21">
        <f>'Calculate ENR'!K37</f>
        <v>13.221446716072707</v>
      </c>
    </row>
    <row r="25" spans="1:2" ht="9.75" customHeight="1">
      <c r="A25" s="20">
        <f>'Calculate ENR'!B38</f>
        <v>26</v>
      </c>
      <c r="B25" s="21">
        <f>'Calculate ENR'!K38</f>
        <v>12.632530303822634</v>
      </c>
    </row>
    <row r="26" spans="1:2" ht="9.75" customHeight="1" thickBot="1">
      <c r="A26" s="22">
        <f>'Calculate ENR'!B39</f>
        <v>26.5</v>
      </c>
      <c r="B26" s="23">
        <f>'Calculate ENR'!K39</f>
        <v>12.09311980872621</v>
      </c>
    </row>
  </sheetData>
  <sheetProtection sheet="1" objects="1" scenarios="1"/>
  <mergeCells count="2">
    <mergeCell ref="A1:B1"/>
    <mergeCell ref="A2:B2"/>
  </mergeCells>
  <printOptions/>
  <pageMargins left="0.6" right="0.75" top="0.63" bottom="1" header="0.5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INAF 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Mariotti</dc:creator>
  <cp:keywords/>
  <dc:description/>
  <cp:lastModifiedBy>Sergio Mariotti</cp:lastModifiedBy>
  <cp:lastPrinted>2010-09-09T15:34:39Z</cp:lastPrinted>
  <dcterms:created xsi:type="dcterms:W3CDTF">2010-09-08T09:09:38Z</dcterms:created>
  <dcterms:modified xsi:type="dcterms:W3CDTF">2010-09-09T21:32:28Z</dcterms:modified>
  <cp:category/>
  <cp:version/>
  <cp:contentType/>
  <cp:contentStatus/>
</cp:coreProperties>
</file>